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</workbook>
</file>

<file path=xl/calcChain.xml><?xml version="1.0" encoding="utf-8"?>
<calcChain xmlns="http://schemas.openxmlformats.org/spreadsheetml/2006/main">
  <c r="E38" i="4" l="1"/>
  <c r="E44" i="6"/>
  <c r="C43" i="6"/>
  <c r="E14" i="5" l="1"/>
  <c r="E7" i="4"/>
  <c r="E8" i="8"/>
  <c r="H8" i="8" s="1"/>
  <c r="E6" i="8"/>
  <c r="H6" i="8" s="1"/>
  <c r="D43" i="6"/>
  <c r="E43" i="6" s="1"/>
  <c r="H14" i="5" l="1"/>
  <c r="H38" i="4"/>
  <c r="H7" i="4"/>
  <c r="H44" i="6" l="1"/>
  <c r="H43" i="6" s="1"/>
  <c r="G43" i="6"/>
  <c r="F43" i="6"/>
  <c r="F16" i="4" l="1"/>
  <c r="G16" i="4"/>
  <c r="H16" i="4"/>
  <c r="F42" i="5"/>
  <c r="G42" i="5"/>
  <c r="H42" i="5"/>
  <c r="F52" i="4"/>
  <c r="G52" i="4"/>
  <c r="H52" i="4"/>
  <c r="H16" i="8"/>
  <c r="F16" i="8"/>
  <c r="G16" i="8"/>
  <c r="G23" i="6"/>
  <c r="G13" i="6"/>
  <c r="G5" i="6"/>
  <c r="F23" i="6"/>
  <c r="F13" i="6"/>
  <c r="F5" i="6"/>
  <c r="G77" i="6" l="1"/>
  <c r="F77" i="6"/>
  <c r="D42" i="5"/>
  <c r="E42" i="5"/>
  <c r="C42" i="5"/>
  <c r="D52" i="4"/>
  <c r="E52" i="4"/>
  <c r="C52" i="4"/>
  <c r="D16" i="4"/>
  <c r="E16" i="4"/>
  <c r="C16" i="4"/>
  <c r="D16" i="8"/>
  <c r="E16" i="8"/>
  <c r="C16" i="8"/>
  <c r="D23" i="6" l="1"/>
  <c r="C23" i="6"/>
  <c r="E25" i="6"/>
  <c r="H25" i="6" s="1"/>
  <c r="E26" i="6"/>
  <c r="H26" i="6" s="1"/>
  <c r="E27" i="6"/>
  <c r="H27" i="6" s="1"/>
  <c r="E28" i="6"/>
  <c r="H28" i="6" s="1"/>
  <c r="E29" i="6"/>
  <c r="H29" i="6" s="1"/>
  <c r="E30" i="6"/>
  <c r="H30" i="6" s="1"/>
  <c r="E31" i="6"/>
  <c r="H31" i="6" s="1"/>
  <c r="E32" i="6"/>
  <c r="H32" i="6" s="1"/>
  <c r="E24" i="6"/>
  <c r="H24" i="6" s="1"/>
  <c r="D13" i="6"/>
  <c r="C13" i="6"/>
  <c r="E22" i="6"/>
  <c r="H22" i="6" s="1"/>
  <c r="E15" i="6"/>
  <c r="H15" i="6" s="1"/>
  <c r="E16" i="6"/>
  <c r="H16" i="6" s="1"/>
  <c r="E17" i="6"/>
  <c r="H17" i="6" s="1"/>
  <c r="E18" i="6"/>
  <c r="H18" i="6" s="1"/>
  <c r="E19" i="6"/>
  <c r="H19" i="6" s="1"/>
  <c r="E20" i="6"/>
  <c r="H20" i="6" s="1"/>
  <c r="E21" i="6"/>
  <c r="H21" i="6" s="1"/>
  <c r="E14" i="6"/>
  <c r="H14" i="6" s="1"/>
  <c r="D5" i="6"/>
  <c r="C5" i="6"/>
  <c r="C77" i="6" s="1"/>
  <c r="D77" i="6" l="1"/>
  <c r="H23" i="6"/>
  <c r="E23" i="6"/>
  <c r="H13" i="6"/>
  <c r="E13" i="6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E6" i="6"/>
  <c r="H6" i="6" l="1"/>
  <c r="H5" i="6" s="1"/>
  <c r="H77" i="6" s="1"/>
  <c r="E5" i="6"/>
  <c r="E77" i="6" s="1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<sst xmlns="http://schemas.openxmlformats.org/spreadsheetml/2006/main" count="203" uniqueCount="141">
  <si>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</si>
  <si>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</si>
  <si>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</si>
  <si>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</si>
  <si>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</si>
  <si>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</si>
  <si>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</si>
  <si>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</si>
  <si>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</si>
  <si>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</si>
  <si>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</si>
  <si>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</si>
  <si>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</si>
  <si>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</si>
  <si>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</si>
  <si>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</si>
  <si>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</si>
  <si>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</si>
  <si>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</si>
  <si>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</si>
  <si>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</si>
  <si>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</si>
  <si>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</si>
  <si>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</si>
  <si>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</si>
  <si>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</si>
  <si>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</si>
  <si>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</si>
  <si>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</si>
  <si>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</si>
  <si>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</si>
  <si>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</si>
  <si>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</si>
  <si>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</si>
  <si>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</si>
  <si>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</si>
  <si>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</si>
  <si>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</si>
  <si>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</si>
  <si>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</si>
  <si>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</si>
  <si>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</si>
  <si>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</si>
  <si>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</si>
  <si>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</si>
  <si>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</si>
  <si>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</si>
  <si>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</si>
  <si>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</si>
  <si>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</si>
  <si>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</si>
  <si>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</si>
  <si>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</si>
  <si>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</si>
  <si>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</si>
  <si>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</si>
  <si>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</si>
  <si>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</si>
  <si>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</si>
  <si>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</si>
  <si>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</si>
  <si>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</si>
  <si>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</si>
  <si>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</si>
  <si>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</si>
  <si>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</si>
  <si>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</si>
  <si>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</si>
  <si>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</si>
  <si>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</si>
  <si>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</si>
  <si>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</si>
  <si>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</si>
  <si>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</si>
  <si>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</si>
  <si>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</si>
  <si>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</si>
  <si>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</si>
  <si>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</si>
  <si>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</si>
  <si>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</si>
  <si>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</si>
  <si>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</si>
  <si>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</si>
  <si>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</si>
  <si>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</si>
  <si>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</si>
  <si>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</si>
  <si>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</si>
  <si>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</si>
  <si>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</si>
  <si>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</si>
  <si>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</si>
  <si>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</si>
  <si>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</si>
  <si>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</si>
  <si>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</si>
  <si>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</si>
  <si>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</si>
  <si>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</si>
  <si>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</si>
  <si>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</si>
  <si>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</si>
  <si>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</si>
  <si>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</si>
  <si>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</si>
  <si>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</si>
  <si>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</si>
  <si>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</si>
  <si>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</si>
  <si>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</si>
  <si>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</si>
  <si>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</si>
  <si>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</si>
  <si>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</si>
  <si>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</si>
  <si>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</si>
  <si>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</si>
  <si>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</si>
  <si>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</si>
  <si>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</si>
  <si>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</si>
  <si>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</si>
  <si>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</si>
  <si>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</si>
  <si>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</si>
  <si>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</si>
  <si>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</si>
  <si>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verdad, declaramos que los Estados Financieros y sus Notas, son razonablemente correctos y son responsabilidad del emisor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</si>
  <si>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</si>
  <si>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</si>
  <si>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</si>
  <si>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</si>
  <si>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</si>
  <si>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0001 Administración Fideicomiso</t>
  </si>
  <si>
    <t>LCP J. Jesús López Ramírez</t>
  </si>
  <si>
    <t>FIDEICOMISO CIUDAD INDUSTRIAL DE LEON
Estado Analítico del Ejercicio del Presupuesto de Egresos
Clasificación por Objeto del Gasto (Capítulo y Concepto)
Del 01 de Enero al 31 de Diciembre de 2020</t>
  </si>
  <si>
    <t>FIDEICOMISO CIUDAD INDUSTRIAL DE LEON
Estado Analítico del Ejercicio del Presupuesto de Egresos
Clasificación Económica (por Tipo de Gasto)
Del 01 de Enero al 31 de Diciembre de 2020</t>
  </si>
  <si>
    <t>FIDEICOMISO CIUDAD INDUSTRIAL DE LEON
Estado Analítico del Ejercicio del Presupuesto de Egresos
Clasificación Administrativa
Del 01 de Enero  al 31 de Diciembre de 2020</t>
  </si>
  <si>
    <t>FIDEICOMISO CIUDAD INDUSTRIAL DE LEON
Estado Analítico del Ejercicio del Presupuesto de Egresos
Clasificación Funcional (Finalidad y Función)
Del 01 de Enero  al 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</si>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</sst>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0" xfId="7" applyNumberFormat="1" applyFont="1" applyFill="1" applyBorder="1" applyAlignment="1" applyProtection="1">
      <alignment vertical="top"/>
      <protection locked="0"/>
    </xf>
    <xf numFmtId="43" fontId="2" fillId="0" borderId="15" xfId="16" applyFont="1" applyBorder="1" applyProtection="1">
      <protection locked="0"/>
    </xf>
    <xf numFmtId="4" fontId="8" fillId="0" borderId="15" xfId="0" applyNumberFormat="1" applyFont="1" applyFill="1" applyBorder="1" applyProtection="1">
      <protection locked="0"/>
    </xf>
    <xf numFmtId="4" fontId="8" fillId="0" borderId="13" xfId="0" applyNumberFormat="1" applyFont="1" applyFill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topLeftCell="A67" workbookViewId="0">
      <selection activeCell="B80" sqref="B80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6" t="s">
        <v>136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ht="12.75" x14ac:dyDescent="0.2">
      <c r="A5" s="50" t="s">
        <v>61</v>
      </c>
      <c r="B5" s="7"/>
      <c r="C5" s="54">
        <f>SUM(C6:C12)</f>
        <v>1030000</v>
      </c>
      <c r="D5" s="54">
        <f t="shared" ref="D5:F5" si="0">SUM(D6:D12)</f>
        <v>-373291.26</v>
      </c>
      <c r="E5" s="54">
        <f t="shared" si="0"/>
        <v>656708.74</v>
      </c>
      <c r="F5" s="54">
        <f t="shared" si="0"/>
        <v>656708.74</v>
      </c>
      <c r="G5" s="54">
        <f t="shared" ref="G5:H5" si="1">SUM(G6:G12)</f>
        <v>656708.74</v>
      </c>
      <c r="H5" s="54">
        <f t="shared" si="1"/>
        <v>0</v>
      </c>
    </row>
    <row r="6" spans="1:8" x14ac:dyDescent="0.2">
      <c r="A6" s="5"/>
      <c r="B6" s="11" t="s">
        <v>70</v>
      </c>
      <c r="C6" s="15">
        <v>388740.39</v>
      </c>
      <c r="D6" s="15">
        <v>-30834.49</v>
      </c>
      <c r="E6" s="15">
        <f>+C6+D6</f>
        <v>357905.9</v>
      </c>
      <c r="F6" s="15">
        <v>357905.9</v>
      </c>
      <c r="G6" s="15">
        <v>357905.9</v>
      </c>
      <c r="H6" s="15">
        <f>+E6-F6</f>
        <v>0</v>
      </c>
    </row>
    <row r="7" spans="1:8" x14ac:dyDescent="0.2">
      <c r="A7" s="5"/>
      <c r="B7" s="11" t="s">
        <v>71</v>
      </c>
      <c r="C7" s="15">
        <v>0</v>
      </c>
      <c r="D7" s="15">
        <v>0</v>
      </c>
      <c r="E7" s="15">
        <f t="shared" ref="E7:E12" si="2">+C7+D7</f>
        <v>0</v>
      </c>
      <c r="F7" s="15">
        <v>0</v>
      </c>
      <c r="G7" s="15">
        <v>0</v>
      </c>
      <c r="H7" s="15">
        <f t="shared" ref="H7:H12" si="3">+E7-F7</f>
        <v>0</v>
      </c>
    </row>
    <row r="8" spans="1:8" x14ac:dyDescent="0.2">
      <c r="A8" s="5"/>
      <c r="B8" s="11" t="s">
        <v>72</v>
      </c>
      <c r="C8" s="15">
        <v>257978.98</v>
      </c>
      <c r="D8" s="15">
        <v>-155700.19</v>
      </c>
      <c r="E8" s="15">
        <f t="shared" si="2"/>
        <v>102278.79000000001</v>
      </c>
      <c r="F8" s="15">
        <v>102278.79</v>
      </c>
      <c r="G8" s="15">
        <v>102278.79</v>
      </c>
      <c r="H8" s="15">
        <f t="shared" si="3"/>
        <v>0</v>
      </c>
    </row>
    <row r="9" spans="1:8" x14ac:dyDescent="0.2">
      <c r="A9" s="5"/>
      <c r="B9" s="11" t="s">
        <v>35</v>
      </c>
      <c r="C9" s="15">
        <v>106156.57</v>
      </c>
      <c r="D9" s="15">
        <v>-22047.1</v>
      </c>
      <c r="E9" s="15">
        <f t="shared" si="2"/>
        <v>84109.47</v>
      </c>
      <c r="F9" s="15">
        <v>84109.47</v>
      </c>
      <c r="G9" s="15">
        <v>84109.47</v>
      </c>
      <c r="H9" s="15">
        <f t="shared" si="3"/>
        <v>0</v>
      </c>
    </row>
    <row r="10" spans="1:8" x14ac:dyDescent="0.2">
      <c r="A10" s="5"/>
      <c r="B10" s="11" t="s">
        <v>73</v>
      </c>
      <c r="C10" s="15">
        <v>277124.06</v>
      </c>
      <c r="D10" s="15">
        <v>-164709.48000000001</v>
      </c>
      <c r="E10" s="15">
        <f t="shared" si="2"/>
        <v>112414.57999999999</v>
      </c>
      <c r="F10" s="15">
        <v>112414.58</v>
      </c>
      <c r="G10" s="15">
        <v>112414.58</v>
      </c>
      <c r="H10" s="15">
        <f t="shared" si="3"/>
        <v>0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f t="shared" si="2"/>
        <v>0</v>
      </c>
      <c r="F11" s="15">
        <v>0</v>
      </c>
      <c r="G11" s="15">
        <v>0</v>
      </c>
      <c r="H11" s="15">
        <f t="shared" si="3"/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f t="shared" si="2"/>
        <v>0</v>
      </c>
      <c r="F12" s="15">
        <v>0</v>
      </c>
      <c r="G12" s="15">
        <v>0</v>
      </c>
      <c r="H12" s="15">
        <f t="shared" si="3"/>
        <v>0</v>
      </c>
    </row>
    <row r="13" spans="1:8" ht="12.75" x14ac:dyDescent="0.2">
      <c r="A13" s="50" t="s">
        <v>62</v>
      </c>
      <c r="B13" s="7"/>
      <c r="C13" s="53">
        <f>SUM(C14:C22)</f>
        <v>170000</v>
      </c>
      <c r="D13" s="53">
        <f t="shared" ref="D13:F13" si="4">SUM(D14:D22)</f>
        <v>-94393.35</v>
      </c>
      <c r="E13" s="53">
        <f t="shared" si="4"/>
        <v>75606.649999999994</v>
      </c>
      <c r="F13" s="53">
        <f t="shared" si="4"/>
        <v>75606.649999999994</v>
      </c>
      <c r="G13" s="53">
        <f t="shared" ref="G13:H13" si="5">SUM(G14:G22)</f>
        <v>75606.649999999994</v>
      </c>
      <c r="H13" s="53">
        <f t="shared" si="5"/>
        <v>0</v>
      </c>
    </row>
    <row r="14" spans="1:8" x14ac:dyDescent="0.2">
      <c r="A14" s="5"/>
      <c r="B14" s="11" t="s">
        <v>75</v>
      </c>
      <c r="C14" s="15">
        <v>45000</v>
      </c>
      <c r="D14" s="15">
        <v>-31095.83</v>
      </c>
      <c r="E14" s="15">
        <f>+C14+D14</f>
        <v>13904.169999999998</v>
      </c>
      <c r="F14" s="15">
        <v>13904.17</v>
      </c>
      <c r="G14" s="15">
        <v>13904.17</v>
      </c>
      <c r="H14" s="15">
        <f>+E14-F14</f>
        <v>0</v>
      </c>
    </row>
    <row r="15" spans="1:8" x14ac:dyDescent="0.2">
      <c r="A15" s="5"/>
      <c r="B15" s="11" t="s">
        <v>76</v>
      </c>
      <c r="C15" s="15">
        <v>0</v>
      </c>
      <c r="D15" s="15">
        <v>0</v>
      </c>
      <c r="E15" s="15">
        <f t="shared" ref="E15:E22" si="6">+C15+D15</f>
        <v>0</v>
      </c>
      <c r="F15" s="15">
        <v>0</v>
      </c>
      <c r="G15" s="15">
        <v>0</v>
      </c>
      <c r="H15" s="15">
        <f t="shared" ref="H15:H22" si="7">+E15-F15</f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f t="shared" si="6"/>
        <v>0</v>
      </c>
      <c r="F16" s="15">
        <v>0</v>
      </c>
      <c r="G16" s="15">
        <v>0</v>
      </c>
      <c r="H16" s="15">
        <f t="shared" si="7"/>
        <v>0</v>
      </c>
    </row>
    <row r="17" spans="1:8" x14ac:dyDescent="0.2">
      <c r="A17" s="5"/>
      <c r="B17" s="11" t="s">
        <v>78</v>
      </c>
      <c r="C17" s="15">
        <v>2000</v>
      </c>
      <c r="D17" s="15">
        <v>-2000</v>
      </c>
      <c r="E17" s="15">
        <f t="shared" si="6"/>
        <v>0</v>
      </c>
      <c r="F17" s="15">
        <v>0</v>
      </c>
      <c r="G17" s="15">
        <v>0</v>
      </c>
      <c r="H17" s="15">
        <f t="shared" si="7"/>
        <v>0</v>
      </c>
    </row>
    <row r="18" spans="1:8" x14ac:dyDescent="0.2">
      <c r="A18" s="5"/>
      <c r="B18" s="11" t="s">
        <v>79</v>
      </c>
      <c r="C18" s="15">
        <v>1000</v>
      </c>
      <c r="D18" s="15">
        <v>-1000</v>
      </c>
      <c r="E18" s="15">
        <f t="shared" si="6"/>
        <v>0</v>
      </c>
      <c r="F18" s="15">
        <v>0</v>
      </c>
      <c r="G18" s="15">
        <v>0</v>
      </c>
      <c r="H18" s="15">
        <f t="shared" si="7"/>
        <v>0</v>
      </c>
    </row>
    <row r="19" spans="1:8" x14ac:dyDescent="0.2">
      <c r="A19" s="5"/>
      <c r="B19" s="11" t="s">
        <v>80</v>
      </c>
      <c r="C19" s="15">
        <v>104000</v>
      </c>
      <c r="D19" s="15">
        <v>-44000</v>
      </c>
      <c r="E19" s="15">
        <f t="shared" si="6"/>
        <v>60000</v>
      </c>
      <c r="F19" s="15">
        <v>60000</v>
      </c>
      <c r="G19" s="15">
        <v>60000</v>
      </c>
      <c r="H19" s="15">
        <f t="shared" si="7"/>
        <v>0</v>
      </c>
    </row>
    <row r="20" spans="1:8" x14ac:dyDescent="0.2">
      <c r="A20" s="5"/>
      <c r="B20" s="11" t="s">
        <v>81</v>
      </c>
      <c r="C20" s="15">
        <v>1000</v>
      </c>
      <c r="D20" s="15">
        <v>-1000</v>
      </c>
      <c r="E20" s="15">
        <f t="shared" si="6"/>
        <v>0</v>
      </c>
      <c r="F20" s="15">
        <v>0</v>
      </c>
      <c r="G20" s="15">
        <v>0</v>
      </c>
      <c r="H20" s="15">
        <f t="shared" si="7"/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f t="shared" si="6"/>
        <v>0</v>
      </c>
      <c r="F21" s="15">
        <v>0</v>
      </c>
      <c r="G21" s="15">
        <v>0</v>
      </c>
      <c r="H21" s="15">
        <f t="shared" si="7"/>
        <v>0</v>
      </c>
    </row>
    <row r="22" spans="1:8" x14ac:dyDescent="0.2">
      <c r="A22" s="5"/>
      <c r="B22" s="11" t="s">
        <v>83</v>
      </c>
      <c r="C22" s="15">
        <v>17000</v>
      </c>
      <c r="D22" s="15">
        <v>-15297.52</v>
      </c>
      <c r="E22" s="15">
        <f t="shared" si="6"/>
        <v>1702.4799999999996</v>
      </c>
      <c r="F22" s="15">
        <v>1702.48</v>
      </c>
      <c r="G22" s="15">
        <v>1702.48</v>
      </c>
      <c r="H22" s="15">
        <f t="shared" si="7"/>
        <v>0</v>
      </c>
    </row>
    <row r="23" spans="1:8" ht="12.75" x14ac:dyDescent="0.2">
      <c r="A23" s="50" t="s">
        <v>63</v>
      </c>
      <c r="B23" s="7"/>
      <c r="C23" s="53">
        <f>SUM(C24:C32)</f>
        <v>1059000</v>
      </c>
      <c r="D23" s="53">
        <f t="shared" ref="D23:F23" si="8">SUM(D24:D32)</f>
        <v>-258917.27000000002</v>
      </c>
      <c r="E23" s="53">
        <f t="shared" si="8"/>
        <v>800082.7300000001</v>
      </c>
      <c r="F23" s="53">
        <f t="shared" si="8"/>
        <v>800082.7300000001</v>
      </c>
      <c r="G23" s="53">
        <f t="shared" ref="G23:H23" si="9">SUM(G24:G32)</f>
        <v>800082.7300000001</v>
      </c>
      <c r="H23" s="53">
        <f t="shared" si="9"/>
        <v>0</v>
      </c>
    </row>
    <row r="24" spans="1:8" x14ac:dyDescent="0.2">
      <c r="A24" s="5"/>
      <c r="B24" s="11" t="s">
        <v>84</v>
      </c>
      <c r="C24" s="15">
        <v>32500</v>
      </c>
      <c r="D24" s="15">
        <v>-10717</v>
      </c>
      <c r="E24" s="15">
        <f>+C24+D24</f>
        <v>21783</v>
      </c>
      <c r="F24" s="15">
        <v>21783</v>
      </c>
      <c r="G24" s="15">
        <v>21783</v>
      </c>
      <c r="H24" s="15">
        <f>+E24-F24</f>
        <v>0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f t="shared" ref="E25:E32" si="10">+C25+D25</f>
        <v>0</v>
      </c>
      <c r="F25" s="15">
        <v>0</v>
      </c>
      <c r="G25" s="15">
        <v>0</v>
      </c>
      <c r="H25" s="15">
        <f t="shared" ref="H25:H32" si="11">+E25-F25</f>
        <v>0</v>
      </c>
    </row>
    <row r="26" spans="1:8" x14ac:dyDescent="0.2">
      <c r="A26" s="5"/>
      <c r="B26" s="11" t="s">
        <v>86</v>
      </c>
      <c r="C26" s="15">
        <v>577500</v>
      </c>
      <c r="D26" s="15">
        <v>-81597.31</v>
      </c>
      <c r="E26" s="15">
        <f t="shared" si="10"/>
        <v>495902.69</v>
      </c>
      <c r="F26" s="15">
        <v>495902.69</v>
      </c>
      <c r="G26" s="15">
        <v>495902.69</v>
      </c>
      <c r="H26" s="15">
        <f t="shared" si="11"/>
        <v>0</v>
      </c>
    </row>
    <row r="27" spans="1:8" x14ac:dyDescent="0.2">
      <c r="A27" s="5"/>
      <c r="B27" s="11" t="s">
        <v>87</v>
      </c>
      <c r="C27" s="15">
        <v>223000</v>
      </c>
      <c r="D27" s="15">
        <v>-14713</v>
      </c>
      <c r="E27" s="15">
        <f t="shared" si="10"/>
        <v>208287</v>
      </c>
      <c r="F27" s="15">
        <v>208287</v>
      </c>
      <c r="G27" s="15">
        <v>208287</v>
      </c>
      <c r="H27" s="15">
        <f t="shared" si="11"/>
        <v>0</v>
      </c>
    </row>
    <row r="28" spans="1:8" x14ac:dyDescent="0.2">
      <c r="A28" s="5"/>
      <c r="B28" s="11" t="s">
        <v>88</v>
      </c>
      <c r="C28" s="15">
        <v>100000</v>
      </c>
      <c r="D28" s="15">
        <v>-72474.69</v>
      </c>
      <c r="E28" s="15">
        <f t="shared" si="10"/>
        <v>27525.309999999998</v>
      </c>
      <c r="F28" s="15">
        <v>27525.31</v>
      </c>
      <c r="G28" s="15">
        <v>27525.31</v>
      </c>
      <c r="H28" s="15">
        <f t="shared" si="11"/>
        <v>0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f t="shared" si="10"/>
        <v>0</v>
      </c>
      <c r="F29" s="15">
        <v>0</v>
      </c>
      <c r="G29" s="15">
        <v>0</v>
      </c>
      <c r="H29" s="15">
        <f t="shared" si="11"/>
        <v>0</v>
      </c>
    </row>
    <row r="30" spans="1:8" x14ac:dyDescent="0.2">
      <c r="A30" s="5"/>
      <c r="B30" s="11" t="s">
        <v>90</v>
      </c>
      <c r="C30" s="15">
        <v>10000</v>
      </c>
      <c r="D30" s="15">
        <v>-8446</v>
      </c>
      <c r="E30" s="15">
        <f t="shared" si="10"/>
        <v>1554</v>
      </c>
      <c r="F30" s="15">
        <v>1554</v>
      </c>
      <c r="G30" s="15">
        <v>1554</v>
      </c>
      <c r="H30" s="15">
        <f t="shared" si="11"/>
        <v>0</v>
      </c>
    </row>
    <row r="31" spans="1:8" x14ac:dyDescent="0.2">
      <c r="A31" s="5"/>
      <c r="B31" s="11" t="s">
        <v>91</v>
      </c>
      <c r="C31" s="15">
        <v>11000</v>
      </c>
      <c r="D31" s="15">
        <v>-9050.4500000000007</v>
      </c>
      <c r="E31" s="15">
        <f t="shared" si="10"/>
        <v>1949.5499999999993</v>
      </c>
      <c r="F31" s="15">
        <v>1949.55</v>
      </c>
      <c r="G31" s="15">
        <v>1949.55</v>
      </c>
      <c r="H31" s="15">
        <f t="shared" si="11"/>
        <v>0</v>
      </c>
    </row>
    <row r="32" spans="1:8" x14ac:dyDescent="0.2">
      <c r="A32" s="5"/>
      <c r="B32" s="11" t="s">
        <v>19</v>
      </c>
      <c r="C32" s="15">
        <v>105000</v>
      </c>
      <c r="D32" s="15">
        <v>-61918.82</v>
      </c>
      <c r="E32" s="15">
        <f t="shared" si="10"/>
        <v>43081.18</v>
      </c>
      <c r="F32" s="15">
        <v>43081.18</v>
      </c>
      <c r="G32" s="15">
        <v>43081.18</v>
      </c>
      <c r="H32" s="15">
        <f t="shared" si="11"/>
        <v>0</v>
      </c>
    </row>
    <row r="33" spans="1:8" x14ac:dyDescent="0.2">
      <c r="A33" s="50" t="s">
        <v>64</v>
      </c>
      <c r="B33" s="7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ht="12.75" x14ac:dyDescent="0.2">
      <c r="A43" s="50" t="s">
        <v>65</v>
      </c>
      <c r="B43" s="7"/>
      <c r="C43" s="53">
        <f>C44</f>
        <v>18000</v>
      </c>
      <c r="D43" s="53">
        <f>+D44</f>
        <v>-18000</v>
      </c>
      <c r="E43" s="53">
        <f>+C43+D43</f>
        <v>0</v>
      </c>
      <c r="F43" s="53">
        <f>+F44</f>
        <v>0</v>
      </c>
      <c r="G43" s="53">
        <f>+G44</f>
        <v>0</v>
      </c>
      <c r="H43" s="53">
        <f>+H44</f>
        <v>0</v>
      </c>
    </row>
    <row r="44" spans="1:8" x14ac:dyDescent="0.2">
      <c r="A44" s="5"/>
      <c r="B44" s="11" t="s">
        <v>99</v>
      </c>
      <c r="C44" s="15">
        <v>18000</v>
      </c>
      <c r="D44" s="15">
        <v>-18000</v>
      </c>
      <c r="E44" s="15">
        <f>+C44+D44</f>
        <v>0</v>
      </c>
      <c r="F44" s="15">
        <v>0</v>
      </c>
      <c r="G44" s="15">
        <v>0</v>
      </c>
      <c r="H44" s="15">
        <f t="shared" ref="H44" si="12">+E44-F44</f>
        <v>0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1:8" x14ac:dyDescent="0.2">
      <c r="A53" s="50" t="s">
        <v>66</v>
      </c>
      <c r="B53" s="7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ht="12.75" x14ac:dyDescent="0.2">
      <c r="A77" s="8"/>
      <c r="B77" s="13" t="s">
        <v>53</v>
      </c>
      <c r="C77" s="55">
        <f t="shared" ref="C77:H77" si="13">C5+C13+C23+C43</f>
        <v>2277000</v>
      </c>
      <c r="D77" s="55">
        <f t="shared" si="13"/>
        <v>-744601.88</v>
      </c>
      <c r="E77" s="55">
        <f t="shared" si="13"/>
        <v>1532398.12</v>
      </c>
      <c r="F77" s="55">
        <f t="shared" si="13"/>
        <v>1532398.12</v>
      </c>
      <c r="G77" s="55">
        <f t="shared" si="13"/>
        <v>1532398.12</v>
      </c>
      <c r="H77" s="55">
        <f t="shared" si="13"/>
        <v>0</v>
      </c>
    </row>
    <row r="79" spans="1:8" x14ac:dyDescent="0.2">
      <c r="B79" s="1" t="s">
        <v>140</v>
      </c>
      <c r="F79" s="51"/>
    </row>
    <row r="80" spans="1:8" x14ac:dyDescent="0.2">
      <c r="F80" s="51"/>
    </row>
    <row r="81" spans="2:6" x14ac:dyDescent="0.2">
      <c r="B81" s="1" t="s">
        <v>129</v>
      </c>
      <c r="C81" s="1" t="s">
        <v>130</v>
      </c>
      <c r="F81" s="51"/>
    </row>
    <row r="82" spans="2:6" x14ac:dyDescent="0.2">
      <c r="B82" s="1" t="s">
        <v>131</v>
      </c>
      <c r="C82" s="1" t="s">
        <v>132</v>
      </c>
      <c r="F82" s="51"/>
    </row>
    <row r="83" spans="2:6" x14ac:dyDescent="0.2">
      <c r="B83" s="1" t="s">
        <v>133</v>
      </c>
      <c r="C83" s="1" t="s">
        <v>135</v>
      </c>
      <c r="F83" s="5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G10" sqref="G10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6" t="s">
        <v>137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2259000</v>
      </c>
      <c r="D6" s="52">
        <v>-726601.88</v>
      </c>
      <c r="E6" s="52">
        <f>+C6+D6</f>
        <v>1532398.12</v>
      </c>
      <c r="F6" s="52">
        <v>1532398.12</v>
      </c>
      <c r="G6" s="52">
        <v>1532398.12</v>
      </c>
      <c r="H6" s="52">
        <f>+E6-F6</f>
        <v>0</v>
      </c>
    </row>
    <row r="7" spans="1:8" x14ac:dyDescent="0.2">
      <c r="A7" s="5"/>
      <c r="B7" s="18"/>
      <c r="C7" s="52"/>
      <c r="D7" s="52"/>
      <c r="E7" s="52"/>
      <c r="F7" s="52"/>
      <c r="G7" s="52"/>
      <c r="H7" s="52"/>
    </row>
    <row r="8" spans="1:8" x14ac:dyDescent="0.2">
      <c r="A8" s="5"/>
      <c r="B8" s="18" t="s">
        <v>1</v>
      </c>
      <c r="C8" s="52">
        <v>18000</v>
      </c>
      <c r="D8" s="52">
        <v>-18000</v>
      </c>
      <c r="E8" s="52">
        <f>+C8+D8</f>
        <v>0</v>
      </c>
      <c r="F8" s="52">
        <v>0</v>
      </c>
      <c r="G8" s="52">
        <v>0</v>
      </c>
      <c r="H8" s="52">
        <f t="shared" ref="H8" si="0">+E8-F8</f>
        <v>0</v>
      </c>
    </row>
    <row r="9" spans="1:8" x14ac:dyDescent="0.2">
      <c r="A9" s="5"/>
      <c r="B9" s="18"/>
      <c r="C9" s="22"/>
      <c r="D9" s="52"/>
      <c r="E9" s="52"/>
      <c r="F9" s="52"/>
      <c r="G9" s="52"/>
      <c r="H9" s="52"/>
    </row>
    <row r="10" spans="1:8" x14ac:dyDescent="0.2">
      <c r="A10" s="5"/>
      <c r="B10" s="18" t="s">
        <v>2</v>
      </c>
      <c r="C10" s="22"/>
      <c r="D10" s="52"/>
      <c r="E10" s="52"/>
      <c r="F10" s="52"/>
      <c r="G10" s="52"/>
      <c r="H10" s="5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SUM(C6:C15)</f>
        <v>2277000</v>
      </c>
      <c r="D16" s="17">
        <f t="shared" ref="D16:H16" si="1">SUM(D6:D15)</f>
        <v>-744601.88</v>
      </c>
      <c r="E16" s="17">
        <f t="shared" si="1"/>
        <v>1532398.12</v>
      </c>
      <c r="F16" s="17">
        <f t="shared" si="1"/>
        <v>1532398.12</v>
      </c>
      <c r="G16" s="17">
        <f t="shared" si="1"/>
        <v>1532398.12</v>
      </c>
      <c r="H16" s="17">
        <f t="shared" si="1"/>
        <v>0</v>
      </c>
    </row>
    <row r="19" spans="2:2" x14ac:dyDescent="0.2">
      <c r="B19" s="1" t="s">
        <v>128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1.7322834645669292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workbookViewId="0">
      <selection activeCell="E7" sqref="E7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6" t="s">
        <v>138</v>
      </c>
      <c r="B1" s="57"/>
      <c r="C1" s="57"/>
      <c r="D1" s="57"/>
      <c r="E1" s="57"/>
      <c r="F1" s="57"/>
      <c r="G1" s="57"/>
      <c r="H1" s="58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1" t="s">
        <v>54</v>
      </c>
      <c r="B3" s="62"/>
      <c r="C3" s="56" t="s">
        <v>60</v>
      </c>
      <c r="D3" s="57"/>
      <c r="E3" s="57"/>
      <c r="F3" s="57"/>
      <c r="G3" s="58"/>
      <c r="H3" s="59" t="s">
        <v>59</v>
      </c>
    </row>
    <row r="4" spans="1:8" ht="24.95" customHeight="1" x14ac:dyDescent="0.2">
      <c r="A4" s="63"/>
      <c r="B4" s="64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0"/>
    </row>
    <row r="5" spans="1:8" x14ac:dyDescent="0.2">
      <c r="A5" s="65"/>
      <c r="B5" s="66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134</v>
      </c>
      <c r="B7" s="24"/>
      <c r="C7" s="52">
        <v>2277000</v>
      </c>
      <c r="D7" s="36">
        <v>-744601.88</v>
      </c>
      <c r="E7" s="52">
        <f>+C7+D7</f>
        <v>1532398.12</v>
      </c>
      <c r="F7" s="15">
        <v>1532398.12</v>
      </c>
      <c r="G7" s="15">
        <v>1532398.12</v>
      </c>
      <c r="H7" s="15">
        <f>+E7-F7</f>
        <v>0</v>
      </c>
    </row>
    <row r="8" spans="1:8" x14ac:dyDescent="0.2">
      <c r="A8" s="4"/>
      <c r="B8" s="24"/>
      <c r="C8" s="15"/>
      <c r="D8" s="15"/>
      <c r="E8" s="15"/>
      <c r="F8" s="15"/>
      <c r="G8" s="15"/>
      <c r="H8" s="15"/>
    </row>
    <row r="9" spans="1:8" x14ac:dyDescent="0.2">
      <c r="A9" s="4"/>
      <c r="B9" s="24"/>
      <c r="C9" s="15"/>
      <c r="D9" s="15"/>
      <c r="E9" s="15"/>
      <c r="F9" s="15"/>
      <c r="G9" s="15"/>
      <c r="H9" s="15"/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2277000</v>
      </c>
      <c r="D16" s="25">
        <f t="shared" ref="D16:H16" si="0">SUM(D7:D15)</f>
        <v>-744601.88</v>
      </c>
      <c r="E16" s="25">
        <f t="shared" si="0"/>
        <v>1532398.12</v>
      </c>
      <c r="F16" s="25">
        <f t="shared" si="0"/>
        <v>1532398.12</v>
      </c>
      <c r="G16" s="25">
        <f t="shared" si="0"/>
        <v>1532398.12</v>
      </c>
      <c r="H16" s="25">
        <f t="shared" si="0"/>
        <v>0</v>
      </c>
    </row>
    <row r="19" spans="1:8" ht="45" customHeight="1" x14ac:dyDescent="0.2">
      <c r="A19" s="56" t="s">
        <v>138</v>
      </c>
      <c r="B19" s="57"/>
      <c r="C19" s="57"/>
      <c r="D19" s="57"/>
      <c r="E19" s="57"/>
      <c r="F19" s="57"/>
      <c r="G19" s="57"/>
      <c r="H19" s="58"/>
    </row>
    <row r="21" spans="1:8" x14ac:dyDescent="0.2">
      <c r="A21" s="61" t="s">
        <v>54</v>
      </c>
      <c r="B21" s="62"/>
      <c r="C21" s="56" t="s">
        <v>60</v>
      </c>
      <c r="D21" s="57"/>
      <c r="E21" s="57"/>
      <c r="F21" s="57"/>
      <c r="G21" s="58"/>
      <c r="H21" s="59" t="s">
        <v>59</v>
      </c>
    </row>
    <row r="22" spans="1:8" ht="22.5" x14ac:dyDescent="0.2">
      <c r="A22" s="63"/>
      <c r="B22" s="64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0"/>
    </row>
    <row r="23" spans="1:8" x14ac:dyDescent="0.2">
      <c r="A23" s="65"/>
      <c r="B23" s="66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6" t="s">
        <v>138</v>
      </c>
      <c r="B33" s="57"/>
      <c r="C33" s="57"/>
      <c r="D33" s="57"/>
      <c r="E33" s="57"/>
      <c r="F33" s="57"/>
      <c r="G33" s="57"/>
      <c r="H33" s="58"/>
    </row>
    <row r="34" spans="1:8" x14ac:dyDescent="0.2">
      <c r="A34" s="61" t="s">
        <v>54</v>
      </c>
      <c r="B34" s="62"/>
      <c r="C34" s="56" t="s">
        <v>60</v>
      </c>
      <c r="D34" s="57"/>
      <c r="E34" s="57"/>
      <c r="F34" s="57"/>
      <c r="G34" s="58"/>
      <c r="H34" s="59" t="s">
        <v>59</v>
      </c>
    </row>
    <row r="35" spans="1:8" ht="22.5" x14ac:dyDescent="0.2">
      <c r="A35" s="63"/>
      <c r="B35" s="64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0"/>
    </row>
    <row r="36" spans="1:8" x14ac:dyDescent="0.2">
      <c r="A36" s="65"/>
      <c r="B36" s="66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52">
        <v>2277000</v>
      </c>
      <c r="D38" s="36">
        <v>-744601.88</v>
      </c>
      <c r="E38" s="52">
        <f>C38+D38</f>
        <v>1532398.12</v>
      </c>
      <c r="F38" s="36">
        <v>1532398.12</v>
      </c>
      <c r="G38" s="36">
        <v>1532398.12</v>
      </c>
      <c r="H38" s="36">
        <f>+E38-F38</f>
        <v>0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f>SUM(C38:C51)</f>
        <v>2277000</v>
      </c>
      <c r="D52" s="25">
        <f t="shared" ref="D52:H52" si="1">SUM(D38:D51)</f>
        <v>-744601.88</v>
      </c>
      <c r="E52" s="25">
        <f t="shared" si="1"/>
        <v>1532398.12</v>
      </c>
      <c r="F52" s="25">
        <f t="shared" si="1"/>
        <v>1532398.12</v>
      </c>
      <c r="G52" s="25">
        <f t="shared" si="1"/>
        <v>1532398.12</v>
      </c>
      <c r="H52" s="25">
        <f t="shared" si="1"/>
        <v>0</v>
      </c>
    </row>
    <row r="55" spans="1:8" x14ac:dyDescent="0.2">
      <c r="B55" s="1" t="s">
        <v>128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F19" sqref="F19"/>
    </sheetView>
  </sheetViews>
  <sheetFormatPr baseColWidth="10" defaultColWidth="12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6" t="s">
        <v>139</v>
      </c>
      <c r="B1" s="57"/>
      <c r="C1" s="57"/>
      <c r="D1" s="57"/>
      <c r="E1" s="57"/>
      <c r="F1" s="57"/>
      <c r="G1" s="57"/>
      <c r="H1" s="58"/>
    </row>
    <row r="2" spans="1:8" x14ac:dyDescent="0.2">
      <c r="A2" s="61" t="s">
        <v>54</v>
      </c>
      <c r="B2" s="62"/>
      <c r="C2" s="56" t="s">
        <v>60</v>
      </c>
      <c r="D2" s="57"/>
      <c r="E2" s="57"/>
      <c r="F2" s="57"/>
      <c r="G2" s="58"/>
      <c r="H2" s="59" t="s">
        <v>59</v>
      </c>
    </row>
    <row r="3" spans="1:8" ht="24.95" customHeight="1" x14ac:dyDescent="0.2">
      <c r="A3" s="63"/>
      <c r="B3" s="64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0"/>
    </row>
    <row r="4" spans="1:8" x14ac:dyDescent="0.2">
      <c r="A4" s="65"/>
      <c r="B4" s="66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52">
        <v>2277000</v>
      </c>
      <c r="D14" s="52">
        <v>-744601.88</v>
      </c>
      <c r="E14" s="52">
        <f>+C14+D14</f>
        <v>1532398.12</v>
      </c>
      <c r="F14" s="15">
        <v>1532398.12</v>
      </c>
      <c r="G14" s="15">
        <v>1532398.12</v>
      </c>
      <c r="H14" s="15">
        <f>+E14-F14</f>
        <v>0</v>
      </c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SUM(C14:C41)</f>
        <v>2277000</v>
      </c>
      <c r="D42" s="25">
        <f t="shared" ref="D42:H42" si="0">SUM(D14:D41)</f>
        <v>-744601.88</v>
      </c>
      <c r="E42" s="25">
        <f t="shared" si="0"/>
        <v>1532398.12</v>
      </c>
      <c r="F42" s="25">
        <f t="shared" si="0"/>
        <v>1532398.12</v>
      </c>
      <c r="G42" s="25">
        <f t="shared" si="0"/>
        <v>1532398.12</v>
      </c>
      <c r="H42" s="25">
        <f t="shared" si="0"/>
        <v>0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1" t="s">
        <v>128</v>
      </c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1.3385826771653544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2021-02-04T20:03:03Z</cp:lastPrinted>
  <dcterms:created xsi:type="dcterms:W3CDTF">2014-02-10T03:37:14Z</dcterms:created>
  <dcterms:modified xsi:type="dcterms:W3CDTF">2021-02-04T20:03:14Z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